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825" windowHeight="4935" activeTab="0"/>
  </bookViews>
  <sheets>
    <sheet name="ukončené projekty" sheetId="1" r:id="rId1"/>
    <sheet name="zamietnuté proje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<sst xmlns="http://schemas.openxmlformats.org/spreadsheetml/2006/main" count="106" uniqueCount="79">
  <si>
    <t>PO1 Infraštruktúra</t>
  </si>
  <si>
    <t>1.2 Podpora investícií do ochrany životného prostredia</t>
  </si>
  <si>
    <t>PO2 Konkurencieschopnosť podnikov a služieb</t>
  </si>
  <si>
    <t>Prioritná os</t>
  </si>
  <si>
    <t>Opatrenie</t>
  </si>
  <si>
    <t>PO3 Technická pomoc</t>
  </si>
  <si>
    <t xml:space="preserve">1.3 Modernizácia a rozvoj ciest II. aIII. Triedy </t>
  </si>
  <si>
    <t xml:space="preserve">1.1 Obnova a rozvoj školskej infraštruktúry </t>
  </si>
  <si>
    <t>1.4 Regenrácia sídiel</t>
  </si>
  <si>
    <t>1.5 Regionálna a mestská doprava</t>
  </si>
  <si>
    <t>Rekonštrukcia parku na Kláštornom námestí v Malackách</t>
  </si>
  <si>
    <t>Projekt</t>
  </si>
  <si>
    <t>Termín realizácie</t>
  </si>
  <si>
    <t>Celkové náklady</t>
  </si>
  <si>
    <t>Rozpočet mesta</t>
  </si>
  <si>
    <t>2007-2008</t>
  </si>
  <si>
    <t>Obnova a rekonštrukcia Zámockého parku v Malackách - II. a III. etapa - Časť 2</t>
  </si>
  <si>
    <t>2006-2008</t>
  </si>
  <si>
    <t>Štátny rozpočet</t>
  </si>
  <si>
    <t>Rekreačný areál v Zámockom parku v Malackách</t>
  </si>
  <si>
    <t>2006-2007</t>
  </si>
  <si>
    <t>Iné</t>
  </si>
  <si>
    <t>BSK</t>
  </si>
  <si>
    <t>Divadelný festival " Zejdeme se na hambálku "</t>
  </si>
  <si>
    <t>2.2 Inovácie a technologické transfery</t>
  </si>
  <si>
    <t>2.3 Informatizácia spoločnosti</t>
  </si>
  <si>
    <t>2.1 Podpora spoločných služieb a infraštruktúry pre podnikateľov</t>
  </si>
  <si>
    <t>Výstavba prístupovej cesty k priemyselnej zóne Malaciek</t>
  </si>
  <si>
    <t>Vybudovanie zónového rozvodu splaškovej kanalizácie v zóne C PTPZ - Eurovalley</t>
  </si>
  <si>
    <t>Rekonštrukcia Kina v Malackách</t>
  </si>
  <si>
    <t>Rakúske skúsenosti a ich využitie pre projektovú dokumentáciu na kompostáreň v Malackách </t>
  </si>
  <si>
    <t>Revitalizácia Záhoráckej ulice v Malackách - I. etapa</t>
  </si>
  <si>
    <t>Rozšírenie portfólia služieb závislých na technickej infraštruktúre poskytovaných podnikateľským inkubátorom v Malackách</t>
  </si>
  <si>
    <t>Súkromné zdroje</t>
  </si>
  <si>
    <t>Revitalizácie ul. J. Kostku a Záhoráckej ulice v Malackách - III. Etapa</t>
  </si>
  <si>
    <t>Podpora Dolného Záhoria na veľtrhoch cestovného ruchu</t>
  </si>
  <si>
    <t>Vylepšenie a rozšírenie služieb Zariadenia opatrovateľskej služby v meste Malacky</t>
  </si>
  <si>
    <t>2009-2010</t>
  </si>
  <si>
    <t>Architektonicko-historický výskum a statický prieskum "Kaštieľa s areálom" v Malackách</t>
  </si>
  <si>
    <t>Fotoprojekt škôl Malacky, Gänserndorf a ich okolia</t>
  </si>
  <si>
    <t xml:space="preserve">Intelligent Use of Renewables ( INREN ) / Partnerstvo </t>
  </si>
  <si>
    <t>I. a II. fáza komplexnej obnovy Pálffyovského kaštieľa v Malackách – detailné rozpracovanie</t>
  </si>
  <si>
    <t>Naučme sa separovať</t>
  </si>
  <si>
    <t>Bezpečná škôlka</t>
  </si>
  <si>
    <t>Revitalizácia verejného priestranstva na ul. Břeclavská a 1. mája v Malackách</t>
  </si>
  <si>
    <t>2013-2014</t>
  </si>
  <si>
    <t>Socio-ekonomická analýza mesta Malacky</t>
  </si>
  <si>
    <t>2012-2015</t>
  </si>
  <si>
    <t>Dotácia na poskytnutie ústavnej pohotovostnej služby za rok 2014</t>
  </si>
  <si>
    <t>Rekonštrukcia a revitalizácia školského areálu na park športu, oddychu a zdravia na Záhoráckej ulici v Malackách</t>
  </si>
  <si>
    <t>Využitie solárnej energie pre prípravu TÚV v Stredisku sociálnych služieb v Malackách</t>
  </si>
  <si>
    <t>Výstavba kompostárne bioodpadov a vybudovanie zberného dvora pre separovaný zber komunálneho odpadu pre mesto Malacky</t>
  </si>
  <si>
    <t>Rekonštrukcia priestorov kaštieľa v Malackách pre kultúrno-spoločenské a reprezentačné funkcie mesta</t>
  </si>
  <si>
    <t>Rozvoj a podpora domáceho kompostovania</t>
  </si>
  <si>
    <t>Revitalizácia oddychovej zóny mesta Malacky s napojením na centrum mesta, Časť C</t>
  </si>
  <si>
    <t>Výstavba viacúčelového ihriska pre Základnú školu, Štúrova</t>
  </si>
  <si>
    <t>Vytvorenie  nového  jazykového  laboratória  pre   Základnú  školu Dr. J. Dérera</t>
  </si>
  <si>
    <t>Oprava  podstavca  nehnuteľnej  národnej  kultúrnej   pamiatky   č.  445   
"Pomník a pamätná tabuľa - padlí v I. a II. svetovej vojne" na  Kláštornom námestí v Malackách.</t>
  </si>
  <si>
    <t xml:space="preserve"> Oprava podstavca nehnuteľnej národnej kultúrnej pamiatky č.445 "Pomník sovietskej armády" na Kláštornom námestí v Malackách.</t>
  </si>
  <si>
    <t>Revitalizácia medziblokového priestoru ul. Radlinského - Partizánska v Malackách - sadové úpr</t>
  </si>
  <si>
    <t>Malacké kultúrne leto 2014</t>
  </si>
  <si>
    <t>realizované??</t>
  </si>
  <si>
    <t>Projektová dokumentácia na výstavbu a výstavba troch nízkonákladových bytových jednotiek pre sociálne vylúčené skupiny obyvateľstva</t>
  </si>
  <si>
    <t>Obnova fasády na budove Základnej umeleckej školy v Malackách</t>
  </si>
  <si>
    <t>Terénna sociálna práca ako nástroj zlepšenia kvality života pre obyvateľov ohrozených sociá</t>
  </si>
  <si>
    <t>Rekonštrukcia kaštieľa v Malackách</t>
  </si>
  <si>
    <t>2014-2016</t>
  </si>
  <si>
    <t>Záhorie, Malacky - odkanalizovanie - predĺženie trás kanalizácie</t>
  </si>
  <si>
    <t>2014-2015</t>
  </si>
  <si>
    <t>Malacky, Záhorie – odkanalizovanie</t>
  </si>
  <si>
    <t>ROSEMAN</t>
  </si>
  <si>
    <t>Minus 3%</t>
  </si>
  <si>
    <t>Existujúca hala spracovania druhotných surovín</t>
  </si>
  <si>
    <t>2011-2012</t>
  </si>
  <si>
    <t>2010-2011</t>
  </si>
  <si>
    <t>Zintenzívnenie spolupráce a propagácie v oblasti kultúry a cestovného ruchu s dôrazom na existujúce kultúrne dedičstvo prihraničného regiónu Dolného Záhoria a Dolného Rakúska - PALTOUR</t>
  </si>
  <si>
    <t>Reštaurátorský výskum Kaštieľa s areálom v Malackách (č. 444/1) – výskum exteriérových a dvorových fasád a výskum interiérov</t>
  </si>
  <si>
    <t>1.4 Regenerácia sídiel</t>
  </si>
  <si>
    <t>ŠF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</si>
</sst>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0" borderId="0" xfId="0" applyNumberFormat="1" applyBorder="1" applyAlignment="1">
      <alignment horizontal="left" wrapText="1"/>
    </xf>
    <xf numFmtId="0" fontId="0" fillId="0" borderId="0" xfId="0" applyFill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1" fontId="0" fillId="0" borderId="10" xfId="0" applyNumberFormat="1" applyBorder="1" applyAlignment="1">
      <alignment horizontal="left" wrapText="1"/>
    </xf>
    <xf numFmtId="1" fontId="0" fillId="0" borderId="10" xfId="0" applyNumberForma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4" fontId="1" fillId="24" borderId="11" xfId="0" applyNumberFormat="1" applyFont="1" applyFill="1" applyBorder="1" applyAlignment="1">
      <alignment horizontal="left" wrapText="1"/>
    </xf>
    <xf numFmtId="0" fontId="0" fillId="24" borderId="10" xfId="0" applyFill="1" applyBorder="1" applyAlignment="1">
      <alignment horizontal="left" wrapText="1"/>
    </xf>
    <xf numFmtId="1" fontId="1" fillId="24" borderId="10" xfId="0" applyNumberFormat="1" applyFont="1" applyFill="1" applyBorder="1" applyAlignment="1">
      <alignment horizontal="left" wrapText="1"/>
    </xf>
    <xf numFmtId="4" fontId="1" fillId="24" borderId="10" xfId="0" applyNumberFormat="1" applyFont="1" applyFill="1" applyBorder="1" applyAlignment="1">
      <alignment horizontal="left" wrapText="1"/>
    </xf>
    <xf numFmtId="0" fontId="0" fillId="24" borderId="1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17.421875" style="1" bestFit="1" customWidth="1"/>
    <col min="2" max="2" width="22.00390625" style="1" customWidth="1"/>
    <col min="3" max="3" width="32.8515625" style="1" customWidth="1"/>
    <col min="4" max="4" width="12.57421875" style="20" customWidth="1"/>
    <col min="5" max="5" width="17.00390625" style="3" customWidth="1"/>
    <col min="6" max="6" width="11.8515625" style="3" bestFit="1" customWidth="1"/>
    <col min="7" max="7" width="12.7109375" style="3" bestFit="1" customWidth="1"/>
    <col min="8" max="8" width="11.8515625" style="3" bestFit="1" customWidth="1"/>
    <col min="9" max="9" width="12.7109375" style="3" bestFit="1" customWidth="1"/>
    <col min="10" max="10" width="10.28125" style="3" customWidth="1"/>
    <col min="11" max="11" width="11.8515625" style="3" customWidth="1"/>
    <col min="12" max="12" width="9.140625" style="1" customWidth="1"/>
    <col min="13" max="13" width="11.8515625" style="1" bestFit="1" customWidth="1"/>
    <col min="14" max="15" width="11.7109375" style="1" bestFit="1" customWidth="1"/>
    <col min="16" max="16" width="16.421875" style="1" bestFit="1" customWidth="1"/>
    <col min="17" max="16384" width="9.140625" style="1" customWidth="1"/>
  </cols>
  <sheetData>
    <row r="1" spans="1:11" ht="30">
      <c r="A1" s="28" t="s">
        <v>3</v>
      </c>
      <c r="B1" s="28" t="s">
        <v>4</v>
      </c>
      <c r="C1" s="28" t="s">
        <v>11</v>
      </c>
      <c r="D1" s="32" t="s">
        <v>12</v>
      </c>
      <c r="E1" s="33" t="s">
        <v>13</v>
      </c>
      <c r="F1" s="33" t="s">
        <v>14</v>
      </c>
      <c r="G1" s="33" t="s">
        <v>18</v>
      </c>
      <c r="H1" s="33" t="s">
        <v>22</v>
      </c>
      <c r="I1" s="33" t="s">
        <v>78</v>
      </c>
      <c r="J1" s="33" t="s">
        <v>33</v>
      </c>
      <c r="K1" s="33" t="s">
        <v>21</v>
      </c>
    </row>
    <row r="2" spans="1:11" ht="30">
      <c r="A2" s="34" t="s">
        <v>0</v>
      </c>
      <c r="B2" s="38" t="s">
        <v>7</v>
      </c>
      <c r="C2" s="2" t="s">
        <v>39</v>
      </c>
      <c r="D2" s="18" t="s">
        <v>15</v>
      </c>
      <c r="E2" s="4">
        <v>146516.96</v>
      </c>
      <c r="F2" s="4">
        <v>7325.85</v>
      </c>
      <c r="G2" s="4">
        <v>139191.11</v>
      </c>
      <c r="H2" s="4"/>
      <c r="I2" s="4"/>
      <c r="J2" s="4"/>
      <c r="K2" s="4"/>
    </row>
    <row r="3" spans="1:11" ht="15">
      <c r="A3" s="34"/>
      <c r="B3" s="39"/>
      <c r="C3" s="2" t="s">
        <v>43</v>
      </c>
      <c r="D3" s="18">
        <v>2014</v>
      </c>
      <c r="E3" s="4">
        <v>5000</v>
      </c>
      <c r="F3" s="4">
        <v>500</v>
      </c>
      <c r="G3" s="4"/>
      <c r="H3" s="4">
        <v>4500</v>
      </c>
      <c r="I3" s="4"/>
      <c r="J3" s="4"/>
      <c r="K3" s="4"/>
    </row>
    <row r="4" spans="1:11" ht="45">
      <c r="A4" s="34"/>
      <c r="B4" s="38" t="s">
        <v>1</v>
      </c>
      <c r="C4" s="2" t="s">
        <v>30</v>
      </c>
      <c r="D4" s="18" t="s">
        <v>20</v>
      </c>
      <c r="E4" s="4">
        <f>1243310/30</f>
        <v>41443.666666666664</v>
      </c>
      <c r="F4" s="4">
        <f>62166/30</f>
        <v>2072.2</v>
      </c>
      <c r="G4" s="4">
        <f>E4/10</f>
        <v>4144.366666666667</v>
      </c>
      <c r="H4" s="4"/>
      <c r="I4" s="4">
        <v>35227.1</v>
      </c>
      <c r="J4" s="4"/>
      <c r="K4" s="4"/>
    </row>
    <row r="5" spans="1:11" ht="30">
      <c r="A5" s="34"/>
      <c r="B5" s="40"/>
      <c r="C5" s="5" t="s">
        <v>40</v>
      </c>
      <c r="D5" s="19">
        <v>2012</v>
      </c>
      <c r="E5" s="4">
        <v>112221.02</v>
      </c>
      <c r="F5" s="4">
        <v>5611.05</v>
      </c>
      <c r="G5" s="4">
        <f>E5/10</f>
        <v>11222.102</v>
      </c>
      <c r="H5" s="4"/>
      <c r="I5" s="4">
        <v>95387.87</v>
      </c>
      <c r="J5" s="4"/>
      <c r="K5" s="4"/>
    </row>
    <row r="6" spans="1:11" ht="30.75" customHeight="1">
      <c r="A6" s="34"/>
      <c r="B6" s="40"/>
      <c r="C6" s="5" t="s">
        <v>69</v>
      </c>
      <c r="D6" s="19">
        <v>2014</v>
      </c>
      <c r="E6" s="6">
        <v>13262529.09</v>
      </c>
      <c r="F6" s="4">
        <v>663126.47</v>
      </c>
      <c r="G6" s="4">
        <v>1326252.93</v>
      </c>
      <c r="H6" s="4"/>
      <c r="I6" s="4">
        <v>11273149.69</v>
      </c>
      <c r="J6" s="4"/>
      <c r="K6" s="4"/>
    </row>
    <row r="7" spans="1:11" ht="15">
      <c r="A7" s="34"/>
      <c r="B7" s="40"/>
      <c r="C7" s="5" t="s">
        <v>42</v>
      </c>
      <c r="D7" s="19">
        <v>2014</v>
      </c>
      <c r="E7" s="6">
        <v>6616.81</v>
      </c>
      <c r="F7" s="4">
        <v>330.85</v>
      </c>
      <c r="G7" s="4">
        <v>6285.96</v>
      </c>
      <c r="H7" s="4"/>
      <c r="I7" s="4"/>
      <c r="J7" s="4"/>
      <c r="K7" s="4"/>
    </row>
    <row r="8" spans="1:11" ht="15">
      <c r="A8" s="34"/>
      <c r="B8" s="40"/>
      <c r="C8" s="5" t="s">
        <v>71</v>
      </c>
      <c r="D8" s="19" t="s">
        <v>74</v>
      </c>
      <c r="E8" s="6">
        <v>9739</v>
      </c>
      <c r="F8" s="4">
        <v>1118</v>
      </c>
      <c r="G8" s="4"/>
      <c r="H8" s="4"/>
      <c r="I8" s="4">
        <f>E8-F8</f>
        <v>8621</v>
      </c>
      <c r="J8" s="4"/>
      <c r="K8" s="4"/>
    </row>
    <row r="9" spans="1:11" ht="30">
      <c r="A9" s="34"/>
      <c r="B9" s="39"/>
      <c r="C9" s="5" t="s">
        <v>72</v>
      </c>
      <c r="D9" s="19" t="s">
        <v>37</v>
      </c>
      <c r="E9" s="6">
        <v>1912444</v>
      </c>
      <c r="F9" s="4">
        <v>91195</v>
      </c>
      <c r="G9" s="4">
        <v>191244.4</v>
      </c>
      <c r="H9" s="4"/>
      <c r="I9" s="4">
        <f>E9-(F9+G9)</f>
        <v>1630004.6</v>
      </c>
      <c r="J9" s="4"/>
      <c r="K9" s="4"/>
    </row>
    <row r="10" spans="1:11" ht="45">
      <c r="A10" s="34"/>
      <c r="B10" s="2" t="s">
        <v>6</v>
      </c>
      <c r="C10" s="2"/>
      <c r="D10" s="18"/>
      <c r="E10" s="4"/>
      <c r="F10" s="4"/>
      <c r="G10" s="4"/>
      <c r="H10" s="4"/>
      <c r="I10" s="4"/>
      <c r="J10" s="4"/>
      <c r="K10" s="4"/>
    </row>
    <row r="11" spans="1:11" ht="30">
      <c r="A11" s="34"/>
      <c r="B11" s="38" t="s">
        <v>77</v>
      </c>
      <c r="C11" s="2" t="s">
        <v>10</v>
      </c>
      <c r="D11" s="18" t="s">
        <v>15</v>
      </c>
      <c r="E11" s="4">
        <f>8692718.13/30</f>
        <v>289757.271</v>
      </c>
      <c r="F11" s="4">
        <f>434635.91/30</f>
        <v>14487.863666666666</v>
      </c>
      <c r="G11" s="4">
        <f>E11/10</f>
        <v>28975.7271</v>
      </c>
      <c r="H11" s="4"/>
      <c r="I11" s="4">
        <v>246293.68</v>
      </c>
      <c r="J11" s="4"/>
      <c r="K11" s="4"/>
    </row>
    <row r="12" spans="1:11" ht="45">
      <c r="A12" s="34"/>
      <c r="B12" s="40"/>
      <c r="C12" s="2" t="s">
        <v>16</v>
      </c>
      <c r="D12" s="18" t="s">
        <v>17</v>
      </c>
      <c r="E12" s="4">
        <f>31200908/30</f>
        <v>1040030.2666666667</v>
      </c>
      <c r="F12" s="4">
        <f>1560045/30</f>
        <v>52001.5</v>
      </c>
      <c r="G12" s="4">
        <f>E12/10</f>
        <v>104003.02666666667</v>
      </c>
      <c r="H12" s="4"/>
      <c r="I12" s="4">
        <v>884025.74</v>
      </c>
      <c r="J12" s="4"/>
      <c r="K12" s="4"/>
    </row>
    <row r="13" spans="1:11" ht="30">
      <c r="A13" s="34"/>
      <c r="B13" s="40"/>
      <c r="C13" s="2" t="s">
        <v>19</v>
      </c>
      <c r="D13" s="18" t="s">
        <v>20</v>
      </c>
      <c r="E13" s="4">
        <f>11284006/30</f>
        <v>376133.5333333333</v>
      </c>
      <c r="F13" s="4">
        <f>564200/30</f>
        <v>18806.666666666668</v>
      </c>
      <c r="G13" s="4">
        <f>5000000/30</f>
        <v>166666.66666666666</v>
      </c>
      <c r="H13" s="4"/>
      <c r="I13" s="4">
        <f>E13-(F13+G13)</f>
        <v>190660.2</v>
      </c>
      <c r="J13" s="4"/>
      <c r="K13" s="4"/>
    </row>
    <row r="14" spans="1:11" ht="15">
      <c r="A14" s="34"/>
      <c r="B14" s="40"/>
      <c r="C14" s="2" t="s">
        <v>29</v>
      </c>
      <c r="D14" s="18" t="s">
        <v>20</v>
      </c>
      <c r="E14" s="4">
        <f>17832977/30</f>
        <v>594432.5666666667</v>
      </c>
      <c r="F14" s="4">
        <f>891649/30</f>
        <v>29721.633333333335</v>
      </c>
      <c r="G14" s="4">
        <f>E14/10</f>
        <v>59443.25666666667</v>
      </c>
      <c r="H14" s="4"/>
      <c r="I14" s="4">
        <v>505267.68</v>
      </c>
      <c r="J14" s="4"/>
      <c r="K14" s="4"/>
    </row>
    <row r="15" spans="1:11" ht="30">
      <c r="A15" s="34"/>
      <c r="B15" s="40"/>
      <c r="C15" s="2" t="s">
        <v>31</v>
      </c>
      <c r="D15" s="18" t="s">
        <v>20</v>
      </c>
      <c r="E15" s="4">
        <f>14825799/30</f>
        <v>494193.3</v>
      </c>
      <c r="F15" s="4">
        <f>738976/30</f>
        <v>24632.533333333333</v>
      </c>
      <c r="G15" s="4">
        <f>E15/10</f>
        <v>49419.33</v>
      </c>
      <c r="H15" s="4"/>
      <c r="I15" s="4">
        <f>420141.44</f>
        <v>420141.44</v>
      </c>
      <c r="J15" s="4"/>
      <c r="K15" s="4"/>
    </row>
    <row r="16" spans="1:11" ht="45">
      <c r="A16" s="34"/>
      <c r="B16" s="40"/>
      <c r="C16" s="2" t="s">
        <v>34</v>
      </c>
      <c r="D16" s="18">
        <v>2008</v>
      </c>
      <c r="E16" s="4">
        <v>368941.64</v>
      </c>
      <c r="F16" s="4">
        <v>18447.08</v>
      </c>
      <c r="G16" s="4">
        <f>E16/10</f>
        <v>36894.164000000004</v>
      </c>
      <c r="H16" s="4"/>
      <c r="I16" s="4">
        <v>313600.4</v>
      </c>
      <c r="J16" s="4"/>
      <c r="K16" s="4"/>
    </row>
    <row r="17" spans="1:11" ht="45">
      <c r="A17" s="34"/>
      <c r="B17" s="40"/>
      <c r="C17" s="2" t="s">
        <v>36</v>
      </c>
      <c r="D17" s="18" t="s">
        <v>37</v>
      </c>
      <c r="E17" s="4">
        <v>643343</v>
      </c>
      <c r="F17" s="4"/>
      <c r="G17" s="4"/>
      <c r="H17" s="4"/>
      <c r="I17" s="4"/>
      <c r="J17" s="4"/>
      <c r="K17" s="4">
        <v>643343</v>
      </c>
    </row>
    <row r="18" spans="1:11" ht="45">
      <c r="A18" s="34"/>
      <c r="B18" s="40"/>
      <c r="C18" s="2" t="s">
        <v>38</v>
      </c>
      <c r="D18" s="18">
        <v>2008</v>
      </c>
      <c r="E18" s="4">
        <v>33867.76</v>
      </c>
      <c r="F18" s="4">
        <v>1782.51</v>
      </c>
      <c r="G18" s="4">
        <v>32085.25</v>
      </c>
      <c r="H18" s="4"/>
      <c r="I18" s="4"/>
      <c r="J18" s="4"/>
      <c r="K18" s="4"/>
    </row>
    <row r="19" spans="1:11" ht="45">
      <c r="A19" s="34"/>
      <c r="B19" s="40"/>
      <c r="C19" s="2" t="s">
        <v>41</v>
      </c>
      <c r="D19" s="18">
        <v>2013</v>
      </c>
      <c r="E19" s="4">
        <v>26500</v>
      </c>
      <c r="F19" s="4">
        <v>1500</v>
      </c>
      <c r="G19" s="4">
        <v>25000</v>
      </c>
      <c r="H19" s="4"/>
      <c r="I19" s="4"/>
      <c r="J19" s="4"/>
      <c r="K19" s="4"/>
    </row>
    <row r="20" spans="1:11" ht="45">
      <c r="A20" s="34"/>
      <c r="B20" s="40"/>
      <c r="C20" s="2" t="s">
        <v>44</v>
      </c>
      <c r="D20" s="18" t="s">
        <v>45</v>
      </c>
      <c r="E20" s="4">
        <v>468858.82</v>
      </c>
      <c r="F20" s="4">
        <v>23950.57</v>
      </c>
      <c r="G20" s="4">
        <f>E20/10</f>
        <v>46885.882</v>
      </c>
      <c r="H20" s="4"/>
      <c r="I20" s="4">
        <v>398022.37</v>
      </c>
      <c r="J20" s="4"/>
      <c r="K20" s="4"/>
    </row>
    <row r="21" spans="1:11" ht="30">
      <c r="A21" s="34"/>
      <c r="B21" s="40"/>
      <c r="C21" s="2" t="s">
        <v>46</v>
      </c>
      <c r="D21" s="18" t="s">
        <v>47</v>
      </c>
      <c r="E21" s="4">
        <v>6000</v>
      </c>
      <c r="F21" s="4">
        <v>300</v>
      </c>
      <c r="G21" s="4">
        <f>E21/10</f>
        <v>600</v>
      </c>
      <c r="H21" s="4"/>
      <c r="I21" s="4">
        <v>5100</v>
      </c>
      <c r="J21" s="4"/>
      <c r="K21" s="4"/>
    </row>
    <row r="22" spans="1:11" ht="30">
      <c r="A22" s="34"/>
      <c r="B22" s="40"/>
      <c r="C22" s="2" t="s">
        <v>48</v>
      </c>
      <c r="D22" s="18">
        <v>2014</v>
      </c>
      <c r="E22" s="4">
        <v>580879.79</v>
      </c>
      <c r="F22" s="4"/>
      <c r="G22" s="4"/>
      <c r="H22" s="4">
        <v>580879.79</v>
      </c>
      <c r="I22" s="4"/>
      <c r="J22" s="4"/>
      <c r="K22" s="4"/>
    </row>
    <row r="23" spans="1:11" ht="15">
      <c r="A23" s="34"/>
      <c r="B23" s="40"/>
      <c r="C23" s="2" t="s">
        <v>70</v>
      </c>
      <c r="D23" s="18" t="s">
        <v>73</v>
      </c>
      <c r="E23" s="4">
        <v>58230</v>
      </c>
      <c r="F23" s="4">
        <v>3108</v>
      </c>
      <c r="G23" s="4"/>
      <c r="H23" s="4"/>
      <c r="I23" s="4">
        <v>55122</v>
      </c>
      <c r="J23" s="4"/>
      <c r="K23" s="4"/>
    </row>
    <row r="24" spans="1:11" ht="105">
      <c r="A24" s="34"/>
      <c r="B24" s="40"/>
      <c r="C24" s="2" t="s">
        <v>75</v>
      </c>
      <c r="D24" s="18" t="s">
        <v>74</v>
      </c>
      <c r="E24" s="4">
        <v>554886</v>
      </c>
      <c r="F24" s="4">
        <v>28506</v>
      </c>
      <c r="G24" s="4">
        <f>E24/10</f>
        <v>55488.6</v>
      </c>
      <c r="H24" s="4"/>
      <c r="I24" s="4">
        <f>E24-(F24+G24)</f>
        <v>470891.4</v>
      </c>
      <c r="J24" s="4"/>
      <c r="K24" s="4"/>
    </row>
    <row r="25" spans="1:11" ht="60">
      <c r="A25" s="34"/>
      <c r="B25" s="39"/>
      <c r="C25" s="2" t="s">
        <v>76</v>
      </c>
      <c r="D25" s="18">
        <v>2007</v>
      </c>
      <c r="E25" s="4">
        <v>11655</v>
      </c>
      <c r="F25" s="4">
        <v>1655</v>
      </c>
      <c r="G25" s="4"/>
      <c r="H25" s="4">
        <v>10000</v>
      </c>
      <c r="I25" s="4"/>
      <c r="J25" s="4"/>
      <c r="K25" s="4"/>
    </row>
    <row r="26" spans="1:11" ht="30">
      <c r="A26" s="34"/>
      <c r="B26" s="2" t="s">
        <v>9</v>
      </c>
      <c r="C26" s="2"/>
      <c r="D26" s="18"/>
      <c r="E26" s="4"/>
      <c r="F26" s="4"/>
      <c r="G26" s="4"/>
      <c r="H26" s="4"/>
      <c r="I26" s="4"/>
      <c r="J26" s="4"/>
      <c r="K26" s="4"/>
    </row>
    <row r="27" spans="1:15" ht="53.25" customHeight="1">
      <c r="A27" s="35" t="s">
        <v>2</v>
      </c>
      <c r="B27" s="2" t="s">
        <v>26</v>
      </c>
      <c r="C27" s="2" t="s">
        <v>27</v>
      </c>
      <c r="D27" s="18" t="s">
        <v>20</v>
      </c>
      <c r="E27" s="4">
        <f>192538990/30</f>
        <v>6417966.333333333</v>
      </c>
      <c r="F27" s="4">
        <f>9626949/30</f>
        <v>320898.3</v>
      </c>
      <c r="G27" s="4">
        <f>E27/10</f>
        <v>641796.6333333333</v>
      </c>
      <c r="H27" s="4"/>
      <c r="I27" s="4">
        <v>5455271.4</v>
      </c>
      <c r="J27" s="4"/>
      <c r="K27" s="4"/>
      <c r="O27" s="26"/>
    </row>
    <row r="28" spans="1:15" ht="75">
      <c r="A28" s="36"/>
      <c r="B28" s="2"/>
      <c r="C28" s="2" t="s">
        <v>32</v>
      </c>
      <c r="D28" s="18">
        <v>2007</v>
      </c>
      <c r="E28" s="4">
        <f>6200000/30</f>
        <v>206666.66666666666</v>
      </c>
      <c r="F28" s="4">
        <f>310000/30</f>
        <v>10333.333333333334</v>
      </c>
      <c r="G28" s="4">
        <f>E28/10</f>
        <v>20666.666666666664</v>
      </c>
      <c r="H28" s="4"/>
      <c r="I28" s="4">
        <v>175666.67</v>
      </c>
      <c r="J28" s="4"/>
      <c r="K28" s="4"/>
      <c r="O28" s="25"/>
    </row>
    <row r="29" spans="1:11" ht="53.25" customHeight="1">
      <c r="A29" s="36"/>
      <c r="B29" s="2"/>
      <c r="C29" s="2" t="s">
        <v>28</v>
      </c>
      <c r="D29" s="18" t="s">
        <v>20</v>
      </c>
      <c r="E29" s="4">
        <f>127415153/30</f>
        <v>4247171.766666667</v>
      </c>
      <c r="F29" s="4"/>
      <c r="G29" s="4">
        <v>4247171.77</v>
      </c>
      <c r="H29" s="4"/>
      <c r="I29" s="4"/>
      <c r="J29" s="4"/>
      <c r="K29" s="4"/>
    </row>
    <row r="30" spans="1:11" ht="30">
      <c r="A30" s="36"/>
      <c r="B30" s="2"/>
      <c r="C30" s="2" t="s">
        <v>35</v>
      </c>
      <c r="D30" s="18" t="s">
        <v>17</v>
      </c>
      <c r="E30" s="4">
        <v>297658.93</v>
      </c>
      <c r="F30" s="4">
        <v>14882.96</v>
      </c>
      <c r="G30" s="4">
        <f>E30/10</f>
        <v>29765.893</v>
      </c>
      <c r="H30" s="4"/>
      <c r="I30" s="4">
        <v>253010.08</v>
      </c>
      <c r="J30" s="4"/>
      <c r="K30" s="4"/>
    </row>
    <row r="31" spans="1:14" ht="45" customHeight="1">
      <c r="A31" s="36"/>
      <c r="B31" s="2" t="s">
        <v>24</v>
      </c>
      <c r="C31" s="2"/>
      <c r="D31" s="18"/>
      <c r="E31" s="4">
        <f>SUM(E27:E30)</f>
        <v>11169463.696666665</v>
      </c>
      <c r="F31" s="4"/>
      <c r="G31" s="4"/>
      <c r="H31" s="4"/>
      <c r="I31" s="4"/>
      <c r="J31" s="4"/>
      <c r="K31" s="4"/>
      <c r="N31" s="26"/>
    </row>
    <row r="32" spans="1:11" ht="30">
      <c r="A32" s="37"/>
      <c r="B32" s="2" t="s">
        <v>25</v>
      </c>
      <c r="C32" s="2"/>
      <c r="D32" s="18"/>
      <c r="E32" s="4"/>
      <c r="F32" s="4"/>
      <c r="G32" s="4"/>
      <c r="H32" s="4"/>
      <c r="I32" s="4"/>
      <c r="J32" s="4"/>
      <c r="K32" s="4"/>
    </row>
    <row r="33" spans="1:11" ht="30">
      <c r="A33" s="31" t="s">
        <v>21</v>
      </c>
      <c r="B33" s="2"/>
      <c r="C33" s="2" t="s">
        <v>23</v>
      </c>
      <c r="D33" s="18">
        <v>2007</v>
      </c>
      <c r="E33" s="4">
        <f>553900/30</f>
        <v>18463.333333333332</v>
      </c>
      <c r="F33" s="4">
        <f>56000/30</f>
        <v>1866.6666666666667</v>
      </c>
      <c r="G33" s="4">
        <v>15930</v>
      </c>
      <c r="H33" s="4">
        <f>20000/30</f>
        <v>666.6666666666666</v>
      </c>
      <c r="I33" s="4"/>
      <c r="J33" s="4"/>
      <c r="K33" s="4"/>
    </row>
    <row r="36" spans="1:6" ht="15">
      <c r="A36" s="16"/>
      <c r="F36" s="22"/>
    </row>
    <row r="37" spans="2:15" ht="15">
      <c r="B37" s="7"/>
      <c r="C37" s="7"/>
      <c r="D37" s="21"/>
      <c r="E37" s="15"/>
      <c r="F37" s="15"/>
      <c r="G37" s="15"/>
      <c r="H37" s="15"/>
      <c r="I37" s="15"/>
      <c r="J37" s="15"/>
      <c r="K37" s="15"/>
      <c r="L37" s="7"/>
      <c r="M37" s="7"/>
      <c r="N37" s="7"/>
      <c r="O37" s="7"/>
    </row>
    <row r="38" spans="2:15" ht="15">
      <c r="B38" s="7"/>
      <c r="C38" s="7"/>
      <c r="D38" s="21"/>
      <c r="E38" s="17"/>
      <c r="F38" s="17"/>
      <c r="G38" s="17"/>
      <c r="H38" s="17"/>
      <c r="I38" s="17"/>
      <c r="J38" s="17"/>
      <c r="K38" s="17"/>
      <c r="L38" s="7"/>
      <c r="M38" s="7"/>
      <c r="N38" s="7"/>
      <c r="O38" s="7"/>
    </row>
    <row r="39" spans="2:16" ht="15">
      <c r="B39" s="7"/>
      <c r="C39" s="7"/>
      <c r="D39" s="21"/>
      <c r="E39" s="15"/>
      <c r="F39" s="15"/>
      <c r="G39" s="15"/>
      <c r="H39" s="15"/>
      <c r="I39" s="15"/>
      <c r="J39" s="15"/>
      <c r="K39" s="15"/>
      <c r="L39" s="7"/>
      <c r="M39" s="7"/>
      <c r="N39" s="7"/>
      <c r="O39" s="7"/>
      <c r="P39" s="27"/>
    </row>
    <row r="40" spans="2:15" ht="15">
      <c r="B40" s="7"/>
      <c r="C40" s="7"/>
      <c r="D40" s="21"/>
      <c r="E40" s="15"/>
      <c r="F40" s="15"/>
      <c r="G40" s="15"/>
      <c r="H40" s="15"/>
      <c r="I40" s="15"/>
      <c r="J40" s="15"/>
      <c r="K40" s="15"/>
      <c r="L40" s="7"/>
      <c r="M40" s="7"/>
      <c r="N40" s="7"/>
      <c r="O40" s="7"/>
    </row>
    <row r="43" ht="15">
      <c r="O43" s="26"/>
    </row>
  </sheetData>
  <sheetProtection/>
  <mergeCells count="5">
    <mergeCell ref="A2:A26"/>
    <mergeCell ref="A27:A32"/>
    <mergeCell ref="B2:B3"/>
    <mergeCell ref="B4:B9"/>
    <mergeCell ref="B11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85" zoomScaleNormal="85" zoomScalePageLayoutView="0" workbookViewId="0" topLeftCell="A1">
      <selection activeCell="A1" sqref="A1:A23"/>
    </sheetView>
  </sheetViews>
  <sheetFormatPr defaultColWidth="9.140625" defaultRowHeight="15"/>
  <cols>
    <col min="1" max="1" width="28.7109375" style="8" customWidth="1"/>
    <col min="2" max="2" width="29.421875" style="8" customWidth="1"/>
    <col min="3" max="3" width="41.00390625" style="8" customWidth="1"/>
    <col min="4" max="4" width="9.57421875" style="8" customWidth="1"/>
    <col min="5" max="5" width="11.7109375" style="12" bestFit="1" customWidth="1"/>
    <col min="6" max="6" width="10.28125" style="12" customWidth="1"/>
    <col min="7" max="16384" width="9.140625" style="8" customWidth="1"/>
  </cols>
  <sheetData>
    <row r="1" spans="1:6" ht="30">
      <c r="A1" s="28" t="s">
        <v>3</v>
      </c>
      <c r="B1" s="28" t="s">
        <v>4</v>
      </c>
      <c r="C1" s="29" t="s">
        <v>11</v>
      </c>
      <c r="D1" s="29" t="s">
        <v>12</v>
      </c>
      <c r="E1" s="30" t="s">
        <v>13</v>
      </c>
      <c r="F1" s="30" t="s">
        <v>14</v>
      </c>
    </row>
    <row r="2" spans="1:6" ht="30">
      <c r="A2" s="35" t="s">
        <v>0</v>
      </c>
      <c r="B2" s="2" t="s">
        <v>7</v>
      </c>
      <c r="C2" s="9" t="s">
        <v>55</v>
      </c>
      <c r="D2" s="9">
        <v>2009</v>
      </c>
      <c r="E2" s="11">
        <v>56429.65</v>
      </c>
      <c r="F2" s="11">
        <v>16596.95</v>
      </c>
    </row>
    <row r="3" spans="1:6" ht="30">
      <c r="A3" s="36"/>
      <c r="B3" s="2"/>
      <c r="C3" s="9" t="s">
        <v>56</v>
      </c>
      <c r="D3" s="9">
        <v>2009</v>
      </c>
      <c r="E3" s="11">
        <v>10602</v>
      </c>
      <c r="F3" s="11">
        <v>602</v>
      </c>
    </row>
    <row r="4" spans="1:6" ht="30">
      <c r="A4" s="36"/>
      <c r="B4" s="2"/>
      <c r="C4" s="9" t="s">
        <v>63</v>
      </c>
      <c r="D4" s="9">
        <v>2014</v>
      </c>
      <c r="E4" s="11">
        <v>12196.55</v>
      </c>
      <c r="F4" s="11">
        <v>1220</v>
      </c>
    </row>
    <row r="5" spans="1:6" ht="30">
      <c r="A5" s="36"/>
      <c r="B5" s="2" t="s">
        <v>1</v>
      </c>
      <c r="C5" s="9" t="s">
        <v>50</v>
      </c>
      <c r="D5" s="9">
        <v>2009</v>
      </c>
      <c r="E5" s="11">
        <v>17782.17</v>
      </c>
      <c r="F5" s="11">
        <v>1190</v>
      </c>
    </row>
    <row r="6" spans="1:6" ht="60">
      <c r="A6" s="36"/>
      <c r="B6" s="2"/>
      <c r="C6" s="9" t="s">
        <v>51</v>
      </c>
      <c r="D6" s="9">
        <v>2009</v>
      </c>
      <c r="E6" s="11">
        <v>1124063.02</v>
      </c>
      <c r="F6" s="11">
        <v>56203.15</v>
      </c>
    </row>
    <row r="7" spans="1:6" ht="15">
      <c r="A7" s="36"/>
      <c r="B7" s="2"/>
      <c r="C7" s="9" t="s">
        <v>53</v>
      </c>
      <c r="D7" s="9">
        <v>2008</v>
      </c>
      <c r="E7" s="11">
        <v>46670.65</v>
      </c>
      <c r="F7" s="11">
        <v>2323.57</v>
      </c>
    </row>
    <row r="8" spans="1:6" ht="30">
      <c r="A8" s="36"/>
      <c r="B8" s="2"/>
      <c r="C8" s="9" t="s">
        <v>67</v>
      </c>
      <c r="D8" s="9" t="s">
        <v>68</v>
      </c>
      <c r="E8" s="11">
        <v>1549927.24</v>
      </c>
      <c r="F8" s="11">
        <v>77891.52</v>
      </c>
    </row>
    <row r="9" spans="1:6" ht="30">
      <c r="A9" s="36"/>
      <c r="B9" s="2" t="s">
        <v>6</v>
      </c>
      <c r="C9" s="9"/>
      <c r="D9" s="9"/>
      <c r="E9" s="11"/>
      <c r="F9" s="11"/>
    </row>
    <row r="10" spans="1:6" ht="45">
      <c r="A10" s="36"/>
      <c r="B10" s="2" t="s">
        <v>8</v>
      </c>
      <c r="C10" s="9" t="s">
        <v>49</v>
      </c>
      <c r="D10" s="9">
        <v>2009</v>
      </c>
      <c r="E10" s="11">
        <v>361260.79</v>
      </c>
      <c r="F10" s="11">
        <v>18036.04</v>
      </c>
    </row>
    <row r="11" spans="1:6" ht="45">
      <c r="A11" s="36"/>
      <c r="B11" s="2"/>
      <c r="C11" s="9" t="s">
        <v>52</v>
      </c>
      <c r="D11" s="9" t="s">
        <v>37</v>
      </c>
      <c r="E11" s="11">
        <v>957810</v>
      </c>
      <c r="F11" s="11">
        <v>0</v>
      </c>
    </row>
    <row r="12" spans="1:6" ht="45">
      <c r="A12" s="36"/>
      <c r="B12" s="2"/>
      <c r="C12" s="9" t="s">
        <v>54</v>
      </c>
      <c r="D12" s="9">
        <v>2009</v>
      </c>
      <c r="E12" s="11">
        <v>18703.86</v>
      </c>
      <c r="F12" s="11">
        <f>27573.62/30</f>
        <v>919.1206666666666</v>
      </c>
    </row>
    <row r="13" spans="1:6" ht="75">
      <c r="A13" s="36"/>
      <c r="B13" s="2"/>
      <c r="C13" s="9" t="s">
        <v>57</v>
      </c>
      <c r="D13" s="9">
        <v>2009</v>
      </c>
      <c r="E13" s="11">
        <v>21200</v>
      </c>
      <c r="F13" s="11">
        <v>1060</v>
      </c>
    </row>
    <row r="14" spans="1:6" ht="60">
      <c r="A14" s="36"/>
      <c r="B14" s="2"/>
      <c r="C14" s="9" t="s">
        <v>58</v>
      </c>
      <c r="D14" s="9">
        <v>2009</v>
      </c>
      <c r="E14" s="11">
        <v>8000</v>
      </c>
      <c r="F14" s="11">
        <v>400</v>
      </c>
    </row>
    <row r="15" spans="1:6" ht="45">
      <c r="A15" s="36"/>
      <c r="B15" s="2"/>
      <c r="C15" s="9" t="s">
        <v>59</v>
      </c>
      <c r="D15" s="9">
        <v>2014</v>
      </c>
      <c r="E15" s="11">
        <v>6738.37</v>
      </c>
      <c r="F15" s="11">
        <v>673.83</v>
      </c>
    </row>
    <row r="16" spans="1:7" ht="60">
      <c r="A16" s="36"/>
      <c r="B16" s="2"/>
      <c r="C16" s="23" t="s">
        <v>62</v>
      </c>
      <c r="D16" s="23">
        <v>2014</v>
      </c>
      <c r="E16" s="24">
        <v>55200</v>
      </c>
      <c r="F16" s="24">
        <v>6200</v>
      </c>
      <c r="G16" s="8" t="s">
        <v>61</v>
      </c>
    </row>
    <row r="17" spans="1:6" ht="30">
      <c r="A17" s="36"/>
      <c r="B17" s="2"/>
      <c r="C17" s="13" t="s">
        <v>65</v>
      </c>
      <c r="D17" s="13" t="s">
        <v>66</v>
      </c>
      <c r="E17" s="14">
        <v>926484</v>
      </c>
      <c r="F17" s="14">
        <v>138973</v>
      </c>
    </row>
    <row r="18" spans="1:6" ht="30">
      <c r="A18" s="37"/>
      <c r="B18" s="2" t="s">
        <v>9</v>
      </c>
      <c r="C18" s="9"/>
      <c r="D18" s="9"/>
      <c r="E18" s="11"/>
      <c r="F18" s="11"/>
    </row>
    <row r="19" spans="1:6" ht="45">
      <c r="A19" s="41" t="s">
        <v>2</v>
      </c>
      <c r="B19" s="2" t="s">
        <v>26</v>
      </c>
      <c r="C19" s="9"/>
      <c r="D19" s="9"/>
      <c r="E19" s="11"/>
      <c r="F19" s="11"/>
    </row>
    <row r="20" spans="1:6" ht="30">
      <c r="A20" s="42"/>
      <c r="B20" s="2" t="s">
        <v>24</v>
      </c>
      <c r="C20" s="9"/>
      <c r="D20" s="9"/>
      <c r="E20" s="11"/>
      <c r="F20" s="11"/>
    </row>
    <row r="21" spans="1:6" ht="15">
      <c r="A21" s="43"/>
      <c r="B21" s="2" t="s">
        <v>25</v>
      </c>
      <c r="C21" s="9"/>
      <c r="D21" s="9"/>
      <c r="E21" s="11"/>
      <c r="F21" s="11"/>
    </row>
    <row r="22" spans="1:6" ht="15">
      <c r="A22" s="31" t="s">
        <v>5</v>
      </c>
      <c r="B22" s="2"/>
      <c r="C22" s="9"/>
      <c r="D22" s="9"/>
      <c r="E22" s="11"/>
      <c r="F22" s="11"/>
    </row>
    <row r="23" spans="1:6" ht="15">
      <c r="A23" s="31" t="s">
        <v>21</v>
      </c>
      <c r="B23" s="2"/>
      <c r="C23" s="9" t="s">
        <v>60</v>
      </c>
      <c r="D23" s="9">
        <v>2014</v>
      </c>
      <c r="E23" s="11">
        <v>15310</v>
      </c>
      <c r="F23" s="11">
        <v>7810</v>
      </c>
    </row>
    <row r="24" spans="2:6" ht="45">
      <c r="B24" s="7"/>
      <c r="C24" s="8" t="s">
        <v>64</v>
      </c>
      <c r="D24" s="8">
        <v>2014</v>
      </c>
      <c r="E24" s="12">
        <v>15060</v>
      </c>
      <c r="F24" s="12">
        <v>753</v>
      </c>
    </row>
    <row r="25" spans="2:6" ht="15">
      <c r="B25" s="7"/>
      <c r="E25" s="12">
        <f>SUM(E2:E24)</f>
        <v>5203438.300000001</v>
      </c>
      <c r="F25" s="12">
        <f>SUM(F2:F24)</f>
        <v>330852.18066666665</v>
      </c>
    </row>
    <row r="26" ht="15">
      <c r="B26" s="10"/>
    </row>
    <row r="27" ht="15">
      <c r="B27" s="10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7"/>
    </row>
    <row r="44" ht="15">
      <c r="B44" s="7"/>
    </row>
  </sheetData>
  <sheetProtection/>
  <mergeCells count="2">
    <mergeCell ref="A2:A18"/>
    <mergeCell ref="A19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2015-05-29T08:06:02Z</dcterms:modified>
  <cp:category/>
  <cp:version/>
  <cp:contentType/>
  <cp:contentStatus/>
</cp:coreProperties>
</file>